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MARCO ENIT/Trasparenza/Trasparenza 2025/SEDE/"/>
    </mc:Choice>
  </mc:AlternateContent>
  <xr:revisionPtr revIDLastSave="8" documentId="8_{5DA63F92-994A-4706-B68D-7343B7E78ED4}" xr6:coauthVersionLast="47" xr6:coauthVersionMax="47" xr10:uidLastSave="{3C5D2160-C134-48C7-B7C2-686F915879D8}"/>
  <bookViews>
    <workbookView xWindow="-103" yWindow="-103" windowWidth="22149" windowHeight="11829" xr2:uid="{3F3C9EB3-7E71-4A5A-8907-C6FAF378042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D8" i="1"/>
  <c r="E8" i="1" s="1"/>
  <c r="C8" i="1"/>
  <c r="F8" i="1" s="1"/>
  <c r="D7" i="1"/>
  <c r="E7" i="1" s="1"/>
  <c r="C7" i="1"/>
  <c r="F7" i="1" s="1"/>
  <c r="D6" i="1"/>
  <c r="E6" i="1" s="1"/>
  <c r="C6" i="1"/>
  <c r="F6" i="1" s="1"/>
  <c r="D5" i="1"/>
  <c r="E5" i="1" s="1"/>
  <c r="C5" i="1"/>
  <c r="F5" i="1" s="1"/>
  <c r="D4" i="1"/>
  <c r="D9" i="1" s="1"/>
  <c r="C4" i="1"/>
  <c r="C9" i="1" s="1"/>
  <c r="A13" i="1" l="1"/>
  <c r="F9" i="1"/>
  <c r="E9" i="1"/>
  <c r="F4" i="1"/>
  <c r="E4" i="1"/>
</calcChain>
</file>

<file path=xl/sharedStrings.xml><?xml version="1.0" encoding="utf-8"?>
<sst xmlns="http://schemas.openxmlformats.org/spreadsheetml/2006/main" count="18" uniqueCount="18">
  <si>
    <t>Struttura</t>
  </si>
  <si>
    <t>Dipendenti</t>
  </si>
  <si>
    <t>gg. Lavorativi</t>
  </si>
  <si>
    <t>gg. Assenza</t>
  </si>
  <si>
    <t>% Assenza</t>
  </si>
  <si>
    <t>% Presenza</t>
  </si>
  <si>
    <t>AD/DG</t>
  </si>
  <si>
    <t>DPRMZ</t>
  </si>
  <si>
    <t>DMKT</t>
  </si>
  <si>
    <t>FAC</t>
  </si>
  <si>
    <t>Avvalimento MiTur</t>
  </si>
  <si>
    <t>tot</t>
  </si>
  <si>
    <t xml:space="preserve">gg. lavorativi  </t>
  </si>
  <si>
    <t>ENIT SPA</t>
  </si>
  <si>
    <t>SEDE CENTRALE – ASSENZE/PRESENZE al 4° trimestre 2024</t>
  </si>
  <si>
    <t>SEDE CENTRALE - PRESENZE/ASSENZE al 4° TRIMESTRE 2025</t>
  </si>
  <si>
    <t>al 31/12/2025</t>
  </si>
  <si>
    <t>gg.lavorativi 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</si>
</sst>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0" fontId="2" fillId="0" borderId="1" xfId="0" applyFont="1" applyBorder="1"/>
    <xf numFmtId="3" fontId="3" fillId="0" borderId="1" xfId="0" applyNumberFormat="1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/>
    <xf numFmtId="0" fontId="2" fillId="0" borderId="2" xfId="0" applyFont="1" applyBorder="1"/>
    <xf numFmtId="0" fontId="2" fillId="0" borderId="0" xfId="0" applyFont="1"/>
    <xf numFmtId="10" fontId="2" fillId="0" borderId="0" xfId="0" applyNumberFormat="1" applyFont="1"/>
    <xf numFmtId="10" fontId="2" fillId="0" borderId="3" xfId="0" applyNumberFormat="1" applyFont="1" applyBorder="1"/>
    <xf numFmtId="10" fontId="0" fillId="0" borderId="0" xfId="0" applyNumberFormat="1"/>
    <xf numFmtId="0" fontId="5" fillId="0" borderId="0" xfId="0" applyFont="1"/>
    <xf numFmtId="0" fontId="5" fillId="0" borderId="0" xfId="0" applyFont="1" applyAlignment="1">
      <alignment horizontal="center" vertical="center"/>
    </xf>
    <xf numFmtId="3" fontId="2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D31F9-F5FC-4592-81FE-E71FF9D59190}">
  <dimension ref="A1:F13"/>
  <sheetViews>
    <sheetView tabSelected="1" workbookViewId="0">
      <selection activeCell="E12" sqref="E12"/>
    </sheetView>
  </sheetViews>
  <sheetFormatPr defaultRowHeight="14.6" x14ac:dyDescent="0.4"/>
  <cols>
    <col min="1" max="1" width="20.921875" bestFit="1" customWidth="1"/>
    <col min="2" max="2" width="15.15234375" bestFit="1" customWidth="1"/>
    <col min="3" max="3" width="15.07421875" bestFit="1" customWidth="1"/>
    <col min="4" max="4" width="13.07421875" bestFit="1" customWidth="1"/>
    <col min="5" max="5" width="11.84375" style="14" bestFit="1" customWidth="1"/>
    <col min="6" max="6" width="12.84375" style="14" bestFit="1" customWidth="1"/>
    <col min="7" max="7" width="9.69140625" bestFit="1" customWidth="1"/>
  </cols>
  <sheetData>
    <row r="1" spans="1:6" s="15" customFormat="1" ht="18.45" x14ac:dyDescent="0.5">
      <c r="A1" s="16" t="s">
        <v>13</v>
      </c>
      <c r="B1" s="16"/>
      <c r="C1" s="16"/>
      <c r="D1" s="16"/>
      <c r="E1" s="16"/>
      <c r="F1" s="16"/>
    </row>
    <row r="2" spans="1:6" s="15" customFormat="1" ht="18.45" x14ac:dyDescent="0.5">
      <c r="A2" s="16" t="s">
        <v>15</v>
      </c>
      <c r="B2" s="16"/>
      <c r="C2" s="16" t="s">
        <v>14</v>
      </c>
      <c r="D2" s="16"/>
      <c r="E2" s="16"/>
      <c r="F2" s="16"/>
    </row>
    <row r="3" spans="1:6" ht="18.45" x14ac:dyDescent="0.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</row>
    <row r="4" spans="1:6" ht="18.45" x14ac:dyDescent="0.5">
      <c r="A4" s="3" t="s">
        <v>6</v>
      </c>
      <c r="B4" s="4">
        <v>26</v>
      </c>
      <c r="C4" s="4">
        <f>(B4*A12)-4-41-21-32-57-65</f>
        <v>6306</v>
      </c>
      <c r="D4" s="5">
        <f>335+625+247</f>
        <v>1207</v>
      </c>
      <c r="E4" s="6">
        <f>D4/C4</f>
        <v>0.19140501110053917</v>
      </c>
      <c r="F4" s="6">
        <f>(C4-D4)/C4</f>
        <v>0.8085949888994608</v>
      </c>
    </row>
    <row r="5" spans="1:6" ht="18.45" x14ac:dyDescent="0.5">
      <c r="A5" s="3" t="s">
        <v>7</v>
      </c>
      <c r="B5" s="4">
        <v>9</v>
      </c>
      <c r="C5" s="4">
        <f>(B5*A12)-61-12-65-65</f>
        <v>2056</v>
      </c>
      <c r="D5" s="5">
        <f>305+154+65</f>
        <v>524</v>
      </c>
      <c r="E5" s="6">
        <f>D5/C5</f>
        <v>0.25486381322957197</v>
      </c>
      <c r="F5" s="6">
        <f>(C5-D5)/C5</f>
        <v>0.74513618677042803</v>
      </c>
    </row>
    <row r="6" spans="1:6" ht="18.45" x14ac:dyDescent="0.5">
      <c r="A6" s="3" t="s">
        <v>8</v>
      </c>
      <c r="B6" s="4">
        <v>10</v>
      </c>
      <c r="C6" s="4">
        <f>(B6*A12)-45-41-45-21-62-62-62-83-45</f>
        <v>2044</v>
      </c>
      <c r="D6" s="5">
        <f>102+187+65</f>
        <v>354</v>
      </c>
      <c r="E6" s="6">
        <f t="shared" ref="E6:E9" si="0">D6/C6</f>
        <v>0.17318982387475537</v>
      </c>
      <c r="F6" s="6">
        <f t="shared" ref="F6:F9" si="1">(C6-D6)/C6</f>
        <v>0.82681017612524466</v>
      </c>
    </row>
    <row r="7" spans="1:6" ht="18.45" x14ac:dyDescent="0.5">
      <c r="A7" s="3" t="s">
        <v>9</v>
      </c>
      <c r="B7" s="4">
        <v>13</v>
      </c>
      <c r="C7" s="4">
        <f>(B7*A12)-83-62-65</f>
        <v>3053</v>
      </c>
      <c r="D7" s="5">
        <f>245+333+120</f>
        <v>698</v>
      </c>
      <c r="E7" s="6">
        <f t="shared" si="0"/>
        <v>0.22862757943006878</v>
      </c>
      <c r="F7" s="6">
        <f t="shared" si="1"/>
        <v>0.77137242056993116</v>
      </c>
    </row>
    <row r="8" spans="1:6" ht="18.45" x14ac:dyDescent="0.5">
      <c r="A8" s="3" t="s">
        <v>10</v>
      </c>
      <c r="B8" s="4">
        <v>79</v>
      </c>
      <c r="C8" s="4">
        <f>(B8*A12)-121-74-61-65-43-44-65-58-40-39-65-56-22-53-165</f>
        <v>18858</v>
      </c>
      <c r="D8" s="5">
        <f>1325+1596+597</f>
        <v>3518</v>
      </c>
      <c r="E8" s="6">
        <f t="shared" si="0"/>
        <v>0.18655212641849614</v>
      </c>
      <c r="F8" s="6">
        <f t="shared" si="1"/>
        <v>0.81344787358150383</v>
      </c>
    </row>
    <row r="9" spans="1:6" ht="18.45" x14ac:dyDescent="0.5">
      <c r="A9" s="7" t="s">
        <v>11</v>
      </c>
      <c r="B9" s="8">
        <f>SUM(B4:B8)</f>
        <v>137</v>
      </c>
      <c r="C9" s="8">
        <f>SUM(C4:C8)</f>
        <v>32317</v>
      </c>
      <c r="D9" s="8">
        <f>SUM(D4:D8)</f>
        <v>6301</v>
      </c>
      <c r="E9" s="9">
        <f t="shared" si="0"/>
        <v>0.19497478107497601</v>
      </c>
      <c r="F9" s="9">
        <f t="shared" si="1"/>
        <v>0.80502521892502399</v>
      </c>
    </row>
    <row r="10" spans="1:6" ht="18.45" x14ac:dyDescent="0.5">
      <c r="A10" s="10"/>
      <c r="B10" s="11"/>
      <c r="C10" s="11"/>
      <c r="D10" s="11"/>
      <c r="E10" s="12"/>
      <c r="F10" s="13"/>
    </row>
    <row r="11" spans="1:6" ht="18.45" x14ac:dyDescent="0.5">
      <c r="A11" s="10"/>
      <c r="B11" s="11"/>
      <c r="C11" s="11"/>
      <c r="D11" s="11"/>
      <c r="E11" s="12"/>
      <c r="F11" s="12"/>
    </row>
    <row r="12" spans="1:6" ht="18.45" x14ac:dyDescent="0.5">
      <c r="A12" s="10">
        <v>251</v>
      </c>
      <c r="B12" s="11" t="s">
        <v>12</v>
      </c>
      <c r="C12" s="11" t="s">
        <v>16</v>
      </c>
      <c r="D12" s="11"/>
      <c r="E12" s="12"/>
      <c r="F12" s="12"/>
    </row>
    <row r="13" spans="1:6" ht="18.45" x14ac:dyDescent="0.5">
      <c r="A13" s="17">
        <f>C9</f>
        <v>32317</v>
      </c>
      <c r="B13" s="11" t="s">
        <v>17</v>
      </c>
      <c r="C13" s="11"/>
      <c r="D13" s="11"/>
      <c r="E13" s="12"/>
      <c r="F13" s="12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971EE-873E-412F-845D-D32D299F4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1FCA6-871C-4E08-A307-E1D92344118B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3.xml><?xml version="1.0" encoding="utf-8"?>
<ds:datastoreItem xmlns:ds="http://schemas.openxmlformats.org/officeDocument/2006/customXml" ds:itemID="{D40D8063-F05C-4673-8405-8B0AF72D41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Moreschi</dc:creator>
  <cp:lastModifiedBy>Marco Moreschi</cp:lastModifiedBy>
  <dcterms:created xsi:type="dcterms:W3CDTF">2025-05-16T12:50:50Z</dcterms:created>
  <dcterms:modified xsi:type="dcterms:W3CDTF">2026-01-15T11:14:34Z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